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 activeTab="1"/>
  </bookViews>
  <sheets>
    <sheet name="PIS - OK" sheetId="4" r:id="rId1"/>
    <sheet name="COFINS - OK" sheetId="5" r:id="rId2"/>
  </sheets>
  <calcPr calcId="144525"/>
</workbook>
</file>

<file path=xl/sharedStrings.xml><?xml version="1.0" encoding="utf-8"?>
<sst xmlns="http://schemas.openxmlformats.org/spreadsheetml/2006/main" count="24" uniqueCount="13">
  <si>
    <t xml:space="preserve">CÁLCULO PARA VERIFICAÇÃO DAS ALÍQUOTAS MEDIAS EFETIVAMENTE RECOLHIDAS RELATIVAS À CONTRIBUIÇÃO DO PIS, REALIZADO COM BASE NA DOCUMENTAÇÃO APRESENTADA PELA LICITANTE </t>
  </si>
  <si>
    <t>Mês</t>
  </si>
  <si>
    <t>Contribuição a recolher (A)</t>
  </si>
  <si>
    <t>Retenções e outras deduções (B)</t>
  </si>
  <si>
    <t>Somatório A+B</t>
  </si>
  <si>
    <t>Contribuição Apurada</t>
  </si>
  <si>
    <t>Alíquota</t>
  </si>
  <si>
    <t>Incidência da Alíquota sobre A+B</t>
  </si>
  <si>
    <t>Alíquota efetiva*</t>
  </si>
  <si>
    <t>Somatório</t>
  </si>
  <si>
    <t>Média apurada</t>
  </si>
  <si>
    <t xml:space="preserve">*Cálculo: Resultado da incidência da alíquota sobre A+B dividido pela contribuição apurada. </t>
  </si>
  <si>
    <t xml:space="preserve">CÁLCULO PARA VERIFICAÇÃO DAS ALÍQUOTAS MEDIAS EFETIVAMENTE RECOLHIDAS RELATIVAS À CONTRIBUIÇÃO DO COFINS, REALIZADO COM BASE NA DOCUMENTAÇÃO APRESENTADA PELA LICITANTE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</si>
</sst>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.00_ 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rgb="FF000000"/>
      <name val="Helvetica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Alignment="1">
      <alignment horizontal="center" vertical="justify" wrapText="1"/>
    </xf>
    <xf numFmtId="0" fontId="0" fillId="0" borderId="0" xfId="0" applyFill="1"/>
    <xf numFmtId="177" fontId="0" fillId="0" borderId="0" xfId="2" applyFont="1"/>
    <xf numFmtId="9" fontId="0" fillId="0" borderId="0" xfId="3" applyFont="1"/>
    <xf numFmtId="1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justify" wrapText="1"/>
    </xf>
    <xf numFmtId="177" fontId="0" fillId="3" borderId="1" xfId="2" applyFont="1" applyFill="1" applyBorder="1" applyAlignment="1">
      <alignment horizontal="center" vertical="justify" wrapText="1"/>
    </xf>
    <xf numFmtId="9" fontId="0" fillId="3" borderId="1" xfId="3" applyFont="1" applyFill="1" applyBorder="1" applyAlignment="1">
      <alignment horizontal="center" vertical="justify" wrapText="1"/>
    </xf>
    <xf numFmtId="0" fontId="0" fillId="0" borderId="1" xfId="0" applyBorder="1"/>
    <xf numFmtId="177" fontId="0" fillId="0" borderId="1" xfId="2" applyFont="1" applyBorder="1"/>
    <xf numFmtId="9" fontId="0" fillId="0" borderId="1" xfId="3" applyFont="1" applyBorder="1"/>
    <xf numFmtId="17" fontId="0" fillId="0" borderId="1" xfId="0" applyNumberFormat="1" applyFill="1" applyBorder="1"/>
    <xf numFmtId="4" fontId="2" fillId="0" borderId="0" xfId="0" applyNumberFormat="1" applyFont="1" applyFill="1"/>
    <xf numFmtId="177" fontId="0" fillId="0" borderId="1" xfId="2" applyFont="1" applyFill="1" applyBorder="1"/>
    <xf numFmtId="10" fontId="0" fillId="0" borderId="1" xfId="3" applyNumberFormat="1" applyFont="1" applyFill="1" applyBorder="1"/>
    <xf numFmtId="177" fontId="0" fillId="0" borderId="1" xfId="0" applyNumberFormat="1" applyFill="1" applyBorder="1"/>
    <xf numFmtId="10" fontId="0" fillId="0" borderId="1" xfId="3" applyNumberFormat="1" applyFill="1" applyBorder="1"/>
    <xf numFmtId="17" fontId="0" fillId="0" borderId="0" xfId="0" applyNumberFormat="1"/>
    <xf numFmtId="10" fontId="0" fillId="0" borderId="0" xfId="3" applyNumberFormat="1" applyFont="1"/>
    <xf numFmtId="0" fontId="0" fillId="0" borderId="2" xfId="0" applyBorder="1"/>
    <xf numFmtId="10" fontId="0" fillId="0" borderId="2" xfId="3" applyNumberFormat="1" applyBorder="1"/>
    <xf numFmtId="0" fontId="1" fillId="4" borderId="1" xfId="0" applyFont="1" applyFill="1" applyBorder="1" applyAlignment="1">
      <alignment vertical="center"/>
    </xf>
    <xf numFmtId="10" fontId="1" fillId="4" borderId="1" xfId="3" applyNumberFormat="1" applyFont="1" applyFill="1" applyBorder="1" applyAlignment="1">
      <alignment vertical="center"/>
    </xf>
    <xf numFmtId="17" fontId="0" fillId="0" borderId="0" xfId="0" applyNumberFormat="1" applyAlignment="1"/>
    <xf numFmtId="0" fontId="0" fillId="0" borderId="0" xfId="0" applyAlignment="1"/>
    <xf numFmtId="17" fontId="0" fillId="0" borderId="1" xfId="0" applyNumberFormat="1" applyBorder="1"/>
    <xf numFmtId="4" fontId="2" fillId="0" borderId="0" xfId="0" applyNumberFormat="1" applyFont="1"/>
    <xf numFmtId="10" fontId="0" fillId="0" borderId="1" xfId="3" applyNumberFormat="1" applyFont="1" applyBorder="1"/>
    <xf numFmtId="177" fontId="0" fillId="0" borderId="1" xfId="0" applyNumberFormat="1" applyBorder="1"/>
    <xf numFmtId="180" fontId="0" fillId="0" borderId="1" xfId="0" applyNumberFormat="1" applyBorder="1"/>
    <xf numFmtId="180" fontId="1" fillId="4" borderId="1" xfId="0" applyNumberFormat="1" applyFont="1" applyFill="1" applyBorder="1" applyAlignment="1">
      <alignment vertic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H23"/>
  <sheetViews>
    <sheetView zoomScale="80" zoomScaleNormal="80" topLeftCell="C4" workbookViewId="0">
      <selection activeCell="G15" sqref="G15:G16"/>
    </sheetView>
  </sheetViews>
  <sheetFormatPr defaultColWidth="9" defaultRowHeight="15" outlineLevelCol="7"/>
  <cols>
    <col min="2" max="5" width="22" style="3" customWidth="1"/>
    <col min="6" max="6" width="10.7142857142857" style="4" customWidth="1"/>
    <col min="7" max="7" width="18" customWidth="1"/>
    <col min="8" max="8" width="16.4285714285714" customWidth="1"/>
  </cols>
  <sheetData>
    <row r="6" ht="33.75" customHeight="1" spans="1:8">
      <c r="A6" s="5" t="s">
        <v>0</v>
      </c>
      <c r="B6" s="6"/>
      <c r="C6" s="6"/>
      <c r="D6" s="6"/>
      <c r="E6" s="6"/>
      <c r="F6" s="6"/>
      <c r="G6" s="6"/>
      <c r="H6" s="6"/>
    </row>
    <row r="7" s="1" customFormat="1" ht="34.5" customHeight="1" spans="1:8">
      <c r="A7" s="7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9" t="s">
        <v>6</v>
      </c>
      <c r="G7" s="7" t="s">
        <v>7</v>
      </c>
      <c r="H7" s="7" t="s">
        <v>8</v>
      </c>
    </row>
    <row r="8" ht="21.75" customHeight="1" spans="1:8">
      <c r="A8" s="10"/>
      <c r="B8" s="11"/>
      <c r="C8" s="11"/>
      <c r="D8" s="11"/>
      <c r="E8" s="11"/>
      <c r="F8" s="12"/>
      <c r="G8" s="10"/>
      <c r="H8" s="10"/>
    </row>
    <row r="9" ht="21.75" customHeight="1" spans="1:8">
      <c r="A9" s="27">
        <v>44896</v>
      </c>
      <c r="B9" s="28">
        <v>3808.01</v>
      </c>
      <c r="C9" s="28">
        <v>38514.32</v>
      </c>
      <c r="D9" s="11">
        <f t="shared" ref="D9:D17" si="0">B9+C9</f>
        <v>42322.33</v>
      </c>
      <c r="E9" s="28">
        <v>49302.75</v>
      </c>
      <c r="F9" s="29">
        <v>0.0165</v>
      </c>
      <c r="G9" s="30">
        <f t="shared" ref="G9:G17" si="1">D9*F9</f>
        <v>698.318445</v>
      </c>
      <c r="H9" s="31">
        <f t="shared" ref="H9:H17" si="2">ROUND(G9/E9*100,2)</f>
        <v>1.42</v>
      </c>
    </row>
    <row r="10" ht="21.75" customHeight="1" spans="1:8">
      <c r="A10" s="27">
        <v>44927</v>
      </c>
      <c r="B10" s="28">
        <v>9104.1</v>
      </c>
      <c r="C10" s="28">
        <v>21945.54</v>
      </c>
      <c r="D10" s="11">
        <f t="shared" si="0"/>
        <v>31049.64</v>
      </c>
      <c r="E10" s="28">
        <v>35073.29</v>
      </c>
      <c r="F10" s="29">
        <v>0.0165</v>
      </c>
      <c r="G10" s="30">
        <f t="shared" si="1"/>
        <v>512.31906</v>
      </c>
      <c r="H10" s="31">
        <f t="shared" si="2"/>
        <v>1.46</v>
      </c>
    </row>
    <row r="11" ht="21.75" customHeight="1" spans="1:8">
      <c r="A11" s="27">
        <v>44958</v>
      </c>
      <c r="B11" s="28">
        <v>10981.56</v>
      </c>
      <c r="C11" s="28">
        <v>31123.57</v>
      </c>
      <c r="D11" s="11">
        <f t="shared" si="0"/>
        <v>42105.13</v>
      </c>
      <c r="E11" s="28">
        <v>47870.36</v>
      </c>
      <c r="F11" s="29">
        <v>0.0165</v>
      </c>
      <c r="G11" s="30">
        <f t="shared" si="1"/>
        <v>694.734645</v>
      </c>
      <c r="H11" s="31">
        <f t="shared" si="2"/>
        <v>1.45</v>
      </c>
    </row>
    <row r="12" ht="21.75" customHeight="1" spans="1:8">
      <c r="A12" s="27">
        <v>44986</v>
      </c>
      <c r="B12" s="28">
        <v>8599.67</v>
      </c>
      <c r="C12" s="28">
        <v>28602.31</v>
      </c>
      <c r="D12" s="11">
        <f t="shared" si="0"/>
        <v>37201.98</v>
      </c>
      <c r="E12" s="28">
        <v>41926.65</v>
      </c>
      <c r="F12" s="29">
        <v>0.0165</v>
      </c>
      <c r="G12" s="30">
        <f t="shared" si="1"/>
        <v>613.83267</v>
      </c>
      <c r="H12" s="31">
        <f t="shared" si="2"/>
        <v>1.46</v>
      </c>
    </row>
    <row r="13" ht="21.75" customHeight="1" spans="1:8">
      <c r="A13" s="27">
        <v>45017</v>
      </c>
      <c r="B13" s="28">
        <v>10557.34</v>
      </c>
      <c r="C13" s="28">
        <v>31009.98</v>
      </c>
      <c r="D13" s="11">
        <f t="shared" si="0"/>
        <v>41567.32</v>
      </c>
      <c r="E13" s="28">
        <v>46401.35</v>
      </c>
      <c r="F13" s="29">
        <v>0.0165</v>
      </c>
      <c r="G13" s="30">
        <f t="shared" si="1"/>
        <v>685.86078</v>
      </c>
      <c r="H13" s="31">
        <f t="shared" si="2"/>
        <v>1.48</v>
      </c>
    </row>
    <row r="14" ht="21.75" customHeight="1" spans="1:8">
      <c r="A14" s="27">
        <v>45047</v>
      </c>
      <c r="B14" s="28">
        <v>11250.22</v>
      </c>
      <c r="C14" s="28">
        <v>17002.89</v>
      </c>
      <c r="D14" s="11">
        <f t="shared" si="0"/>
        <v>28253.11</v>
      </c>
      <c r="E14" s="28">
        <v>31731.45</v>
      </c>
      <c r="F14" s="29">
        <v>0.0165</v>
      </c>
      <c r="G14" s="30">
        <f t="shared" si="1"/>
        <v>466.176315</v>
      </c>
      <c r="H14" s="31">
        <f t="shared" si="2"/>
        <v>1.47</v>
      </c>
    </row>
    <row r="15" ht="21.75" customHeight="1" spans="1:8">
      <c r="A15" s="27">
        <v>45078</v>
      </c>
      <c r="B15" s="28">
        <v>11754.55</v>
      </c>
      <c r="C15" s="28">
        <v>29201.23</v>
      </c>
      <c r="D15" s="11">
        <f t="shared" si="0"/>
        <v>40955.78</v>
      </c>
      <c r="E15" s="28">
        <v>45078.32</v>
      </c>
      <c r="F15" s="29">
        <v>0.0165</v>
      </c>
      <c r="G15" s="30">
        <f t="shared" si="1"/>
        <v>675.77037</v>
      </c>
      <c r="H15" s="31">
        <f t="shared" si="2"/>
        <v>1.5</v>
      </c>
    </row>
    <row r="16" ht="21.75" customHeight="1" spans="1:8">
      <c r="A16" s="27">
        <v>45108</v>
      </c>
      <c r="B16" s="28">
        <v>4329.52</v>
      </c>
      <c r="C16" s="28">
        <v>31113.3</v>
      </c>
      <c r="D16" s="11">
        <f t="shared" si="0"/>
        <v>35442.82</v>
      </c>
      <c r="E16" s="28">
        <v>40146.21</v>
      </c>
      <c r="F16" s="29">
        <v>0.0165</v>
      </c>
      <c r="G16" s="30">
        <f t="shared" si="1"/>
        <v>584.80653</v>
      </c>
      <c r="H16" s="31">
        <f t="shared" si="2"/>
        <v>1.46</v>
      </c>
    </row>
    <row r="17" ht="21.75" customHeight="1" spans="1:8">
      <c r="A17" s="27">
        <v>45139</v>
      </c>
      <c r="B17" s="28">
        <v>17881.69</v>
      </c>
      <c r="C17" s="28">
        <v>19435.62</v>
      </c>
      <c r="D17" s="11">
        <f t="shared" si="0"/>
        <v>37317.31</v>
      </c>
      <c r="E17" s="28">
        <v>42991.57</v>
      </c>
      <c r="F17" s="29">
        <v>0.0165</v>
      </c>
      <c r="G17" s="30">
        <f t="shared" si="1"/>
        <v>615.735615</v>
      </c>
      <c r="H17" s="31">
        <f t="shared" si="2"/>
        <v>1.43</v>
      </c>
    </row>
    <row r="18" ht="21.75" customHeight="1" spans="1:8">
      <c r="A18" s="27">
        <v>45171</v>
      </c>
      <c r="B18" s="28">
        <v>3963.17</v>
      </c>
      <c r="C18" s="28">
        <v>51662.4</v>
      </c>
      <c r="D18" s="11">
        <f>B18+C18</f>
        <v>55625.57</v>
      </c>
      <c r="E18" s="28">
        <v>66256.8</v>
      </c>
      <c r="F18" s="29">
        <v>0.0165</v>
      </c>
      <c r="G18" s="30">
        <f>D18*F18</f>
        <v>917.821905</v>
      </c>
      <c r="H18" s="31">
        <f>ROUND(G18/E18*100,2)</f>
        <v>1.39</v>
      </c>
    </row>
    <row r="19" ht="21.75" customHeight="1" spans="1:8">
      <c r="A19" s="27">
        <v>45202</v>
      </c>
      <c r="B19" s="28">
        <v>7644.49</v>
      </c>
      <c r="C19" s="28">
        <v>48994.36</v>
      </c>
      <c r="D19" s="11">
        <f>B19+C19</f>
        <v>56638.85</v>
      </c>
      <c r="E19" s="28">
        <v>69551.3</v>
      </c>
      <c r="F19" s="29">
        <v>0.0165</v>
      </c>
      <c r="G19" s="30">
        <f>D19*F19</f>
        <v>934.541025</v>
      </c>
      <c r="H19" s="31">
        <f>ROUND(G19/E19*100,2)</f>
        <v>1.34</v>
      </c>
    </row>
    <row r="20" ht="21.75" customHeight="1" spans="1:8">
      <c r="A20" s="27">
        <v>45234</v>
      </c>
      <c r="B20" s="28">
        <v>7035.77</v>
      </c>
      <c r="C20" s="28">
        <v>49994.24</v>
      </c>
      <c r="D20" s="11">
        <f>B20+C20</f>
        <v>57030.01</v>
      </c>
      <c r="E20" s="28">
        <v>67851.47</v>
      </c>
      <c r="F20" s="29">
        <v>0.0165</v>
      </c>
      <c r="G20" s="30">
        <f>D20*F20</f>
        <v>940.995165</v>
      </c>
      <c r="H20" s="31">
        <f>ROUND(G20/E20*100,2)</f>
        <v>1.39</v>
      </c>
    </row>
    <row r="21" ht="21.75" customHeight="1" spans="1:8">
      <c r="A21" s="19"/>
      <c r="F21" s="20"/>
      <c r="G21" s="21" t="s">
        <v>9</v>
      </c>
      <c r="H21" s="31">
        <f>SUM(H9:H20)</f>
        <v>17.25</v>
      </c>
    </row>
    <row r="22" ht="21.75" customHeight="1" spans="1:8">
      <c r="A22" s="19"/>
      <c r="F22" s="20"/>
      <c r="G22" s="23" t="s">
        <v>10</v>
      </c>
      <c r="H22" s="32">
        <f>ROUND(H21/12,2)</f>
        <v>1.44</v>
      </c>
    </row>
    <row r="23" spans="1:8">
      <c r="A23" s="25" t="s">
        <v>11</v>
      </c>
      <c r="B23" s="26"/>
      <c r="C23" s="26"/>
      <c r="D23" s="26"/>
      <c r="E23" s="26"/>
      <c r="F23" s="26"/>
      <c r="G23" s="26"/>
      <c r="H23" s="26"/>
    </row>
  </sheetData>
  <mergeCells count="2">
    <mergeCell ref="A6:H6"/>
    <mergeCell ref="A23:H23"/>
  </mergeCells>
  <pageMargins left="0.511811024" right="0.511811024" top="0.787401575" bottom="0.787401575" header="0.31496062" footer="0.3149606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H23"/>
  <sheetViews>
    <sheetView tabSelected="1" zoomScale="80" zoomScaleNormal="80" topLeftCell="C4" workbookViewId="0">
      <selection activeCell="K24" sqref="K24"/>
    </sheetView>
  </sheetViews>
  <sheetFormatPr defaultColWidth="9" defaultRowHeight="15" outlineLevelCol="7"/>
  <cols>
    <col min="1" max="1" width="10.1428571428571" customWidth="1"/>
    <col min="2" max="2" width="22.1428571428571" style="3" customWidth="1"/>
    <col min="3" max="3" width="22.7142857142857" style="3" customWidth="1"/>
    <col min="4" max="5" width="20.1428571428571" style="3" customWidth="1"/>
    <col min="6" max="6" width="10.7142857142857" style="4" customWidth="1"/>
    <col min="7" max="7" width="23.7142857142857" customWidth="1"/>
    <col min="8" max="8" width="16.1428571428571" customWidth="1"/>
  </cols>
  <sheetData>
    <row r="6" ht="33.75" customHeight="1" spans="1:8">
      <c r="A6" s="5" t="s">
        <v>12</v>
      </c>
      <c r="B6" s="6"/>
      <c r="C6" s="6"/>
      <c r="D6" s="6"/>
      <c r="E6" s="6"/>
      <c r="F6" s="6"/>
      <c r="G6" s="6"/>
      <c r="H6" s="6"/>
    </row>
    <row r="7" s="1" customFormat="1" ht="34.5" customHeight="1" spans="1:8">
      <c r="A7" s="7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9" t="s">
        <v>6</v>
      </c>
      <c r="G7" s="7" t="s">
        <v>7</v>
      </c>
      <c r="H7" s="7" t="s">
        <v>8</v>
      </c>
    </row>
    <row r="8" ht="21" customHeight="1" spans="1:8">
      <c r="A8" s="10"/>
      <c r="B8" s="11"/>
      <c r="C8" s="11"/>
      <c r="D8" s="11"/>
      <c r="E8" s="11"/>
      <c r="F8" s="12"/>
      <c r="G8" s="10"/>
      <c r="H8" s="10"/>
    </row>
    <row r="9" s="2" customFormat="1" ht="21" customHeight="1" spans="1:8">
      <c r="A9" s="13">
        <v>44896</v>
      </c>
      <c r="B9" s="14">
        <v>3536.44</v>
      </c>
      <c r="C9" s="14">
        <v>164882.25</v>
      </c>
      <c r="D9" s="15">
        <f t="shared" ref="D9:D17" si="0">B9+C9</f>
        <v>168418.69</v>
      </c>
      <c r="E9" s="14">
        <v>227091.44</v>
      </c>
      <c r="F9" s="16">
        <v>0.076</v>
      </c>
      <c r="G9" s="17">
        <f t="shared" ref="G9:G17" si="1">D9*F9</f>
        <v>12799.82044</v>
      </c>
      <c r="H9" s="18">
        <f t="shared" ref="H9:H17" si="2">(G9/E9)</f>
        <v>0.0563641696049838</v>
      </c>
    </row>
    <row r="10" s="2" customFormat="1" ht="21" customHeight="1" spans="1:8">
      <c r="A10" s="13">
        <v>44927</v>
      </c>
      <c r="B10" s="14">
        <v>33751.92</v>
      </c>
      <c r="C10" s="14">
        <v>107793.46</v>
      </c>
      <c r="D10" s="15">
        <f t="shared" si="0"/>
        <v>141545.38</v>
      </c>
      <c r="E10" s="14">
        <v>161549.72</v>
      </c>
      <c r="F10" s="16">
        <v>0.076</v>
      </c>
      <c r="G10" s="17">
        <f t="shared" si="1"/>
        <v>10757.44888</v>
      </c>
      <c r="H10" s="18">
        <f t="shared" si="2"/>
        <v>0.0665890902194074</v>
      </c>
    </row>
    <row r="11" s="2" customFormat="1" ht="21" customHeight="1" spans="1:8">
      <c r="A11" s="13">
        <v>44958</v>
      </c>
      <c r="B11" s="14">
        <v>72045.63</v>
      </c>
      <c r="C11" s="14">
        <v>115213.78</v>
      </c>
      <c r="D11" s="15">
        <f t="shared" si="0"/>
        <v>187259.41</v>
      </c>
      <c r="E11" s="14">
        <v>220493.77</v>
      </c>
      <c r="F11" s="16">
        <v>0.076</v>
      </c>
      <c r="G11" s="17">
        <f t="shared" si="1"/>
        <v>14231.71516</v>
      </c>
      <c r="H11" s="18">
        <f t="shared" si="2"/>
        <v>0.0645447495409961</v>
      </c>
    </row>
    <row r="12" s="2" customFormat="1" ht="21" customHeight="1" spans="1:8">
      <c r="A12" s="13">
        <v>44986</v>
      </c>
      <c r="B12" s="14">
        <v>60453.78</v>
      </c>
      <c r="C12" s="14">
        <v>111456.04</v>
      </c>
      <c r="D12" s="15">
        <f t="shared" si="0"/>
        <v>171909.82</v>
      </c>
      <c r="E12" s="14">
        <v>193116.71</v>
      </c>
      <c r="F12" s="16">
        <v>0.076</v>
      </c>
      <c r="G12" s="17">
        <f t="shared" si="1"/>
        <v>13065.14632</v>
      </c>
      <c r="H12" s="18">
        <f t="shared" si="2"/>
        <v>0.067654147173489</v>
      </c>
    </row>
    <row r="13" s="2" customFormat="1" ht="21" customHeight="1" spans="1:8">
      <c r="A13" s="13">
        <v>45017</v>
      </c>
      <c r="B13" s="14">
        <v>70037.17</v>
      </c>
      <c r="C13" s="14">
        <v>114924.83</v>
      </c>
      <c r="D13" s="15">
        <f t="shared" si="0"/>
        <v>184962</v>
      </c>
      <c r="E13" s="14">
        <v>213727.45</v>
      </c>
      <c r="F13" s="16">
        <v>0.076</v>
      </c>
      <c r="G13" s="17">
        <f t="shared" si="1"/>
        <v>14057.112</v>
      </c>
      <c r="H13" s="18">
        <f t="shared" si="2"/>
        <v>0.0657712053365162</v>
      </c>
    </row>
    <row r="14" s="2" customFormat="1" ht="21" customHeight="1" spans="1:8">
      <c r="A14" s="13">
        <v>45047</v>
      </c>
      <c r="B14" s="14">
        <v>21929.7</v>
      </c>
      <c r="C14" s="14">
        <v>103803.63</v>
      </c>
      <c r="D14" s="15">
        <f t="shared" si="0"/>
        <v>125733.33</v>
      </c>
      <c r="E14" s="14">
        <v>146157</v>
      </c>
      <c r="F14" s="16">
        <v>0.076</v>
      </c>
      <c r="G14" s="17">
        <f t="shared" si="1"/>
        <v>9555.73308</v>
      </c>
      <c r="H14" s="18">
        <f t="shared" si="2"/>
        <v>0.0653799207701307</v>
      </c>
    </row>
    <row r="15" s="2" customFormat="1" ht="21" customHeight="1" spans="1:8">
      <c r="A15" s="13">
        <v>45078</v>
      </c>
      <c r="B15" s="14">
        <v>62622.14</v>
      </c>
      <c r="C15" s="14">
        <v>115603.89</v>
      </c>
      <c r="D15" s="15">
        <f t="shared" si="0"/>
        <v>178226.03</v>
      </c>
      <c r="E15" s="14">
        <v>207633.46</v>
      </c>
      <c r="F15" s="16">
        <v>0.076</v>
      </c>
      <c r="G15" s="17">
        <f t="shared" si="1"/>
        <v>13545.17828</v>
      </c>
      <c r="H15" s="18">
        <f t="shared" si="2"/>
        <v>0.065236009070985</v>
      </c>
    </row>
    <row r="16" s="2" customFormat="1" ht="21" customHeight="1" spans="1:8">
      <c r="A16" s="13">
        <v>45108</v>
      </c>
      <c r="B16" s="14">
        <v>34357.49</v>
      </c>
      <c r="C16" s="14">
        <v>118654.03</v>
      </c>
      <c r="D16" s="15">
        <f t="shared" si="0"/>
        <v>153011.52</v>
      </c>
      <c r="E16" s="14">
        <v>184915.86</v>
      </c>
      <c r="F16" s="16">
        <v>0.076</v>
      </c>
      <c r="G16" s="17">
        <f t="shared" si="1"/>
        <v>11628.87552</v>
      </c>
      <c r="H16" s="18">
        <f t="shared" si="2"/>
        <v>0.0628873884587293</v>
      </c>
    </row>
    <row r="17" s="2" customFormat="1" ht="21" customHeight="1" spans="1:8">
      <c r="A17" s="13">
        <v>45139</v>
      </c>
      <c r="B17" s="14">
        <v>56570.66</v>
      </c>
      <c r="C17" s="14">
        <v>113901.23</v>
      </c>
      <c r="D17" s="15">
        <f t="shared" si="0"/>
        <v>170471.89</v>
      </c>
      <c r="E17" s="14">
        <v>198021.79</v>
      </c>
      <c r="F17" s="16">
        <v>0.076</v>
      </c>
      <c r="G17" s="17">
        <f t="shared" si="1"/>
        <v>12955.86364</v>
      </c>
      <c r="H17" s="18">
        <f t="shared" si="2"/>
        <v>0.0654264545331097</v>
      </c>
    </row>
    <row r="18" s="2" customFormat="1" ht="21" customHeight="1" spans="1:8">
      <c r="A18" s="13">
        <v>45171</v>
      </c>
      <c r="B18" s="14">
        <v>59714.49</v>
      </c>
      <c r="C18" s="14">
        <v>178234.92</v>
      </c>
      <c r="D18" s="15">
        <f>B18+C18</f>
        <v>237949.41</v>
      </c>
      <c r="E18" s="14">
        <v>305182.84</v>
      </c>
      <c r="F18" s="16">
        <v>0.076</v>
      </c>
      <c r="G18" s="17">
        <f>D18*F18</f>
        <v>18084.15516</v>
      </c>
      <c r="H18" s="18">
        <f>(G18/E18)</f>
        <v>0.0592567890121214</v>
      </c>
    </row>
    <row r="19" s="2" customFormat="1" ht="21" customHeight="1" spans="1:8">
      <c r="A19" s="13">
        <v>45202</v>
      </c>
      <c r="B19" s="14">
        <v>71555.59</v>
      </c>
      <c r="C19" s="14">
        <v>179567.56</v>
      </c>
      <c r="D19" s="15">
        <f>B19+C19</f>
        <v>251123.15</v>
      </c>
      <c r="E19" s="14">
        <v>320357.5</v>
      </c>
      <c r="F19" s="16">
        <v>0.076</v>
      </c>
      <c r="G19" s="17">
        <f>D19*F19</f>
        <v>19085.3594</v>
      </c>
      <c r="H19" s="18">
        <f>(G19/E19)</f>
        <v>0.0595751914657843</v>
      </c>
    </row>
    <row r="20" s="2" customFormat="1" ht="21" customHeight="1" spans="1:8">
      <c r="A20" s="13">
        <v>45234</v>
      </c>
      <c r="B20" s="14">
        <v>63725.98</v>
      </c>
      <c r="C20" s="14">
        <v>181234.21</v>
      </c>
      <c r="D20" s="15">
        <f>B20+C20</f>
        <v>244960.19</v>
      </c>
      <c r="E20" s="14">
        <v>312527.98</v>
      </c>
      <c r="F20" s="16">
        <v>0.076</v>
      </c>
      <c r="G20" s="17">
        <f>D20*F20</f>
        <v>18616.97444</v>
      </c>
      <c r="H20" s="18">
        <f>(G20/E20)</f>
        <v>0.0595689846393913</v>
      </c>
    </row>
    <row r="21" ht="21" customHeight="1" spans="1:8">
      <c r="A21" s="19"/>
      <c r="F21" s="20"/>
      <c r="G21" s="21" t="s">
        <v>9</v>
      </c>
      <c r="H21" s="22">
        <f>SUM(H9:H20)</f>
        <v>0.758254099825644</v>
      </c>
    </row>
    <row r="22" ht="21" customHeight="1" spans="1:8">
      <c r="A22" s="19"/>
      <c r="F22" s="20"/>
      <c r="G22" s="23" t="s">
        <v>10</v>
      </c>
      <c r="H22" s="24">
        <f>(H21/12)</f>
        <v>0.063187841652137</v>
      </c>
    </row>
    <row r="23" spans="1:8">
      <c r="A23" s="25" t="s">
        <v>11</v>
      </c>
      <c r="B23" s="26"/>
      <c r="C23" s="26"/>
      <c r="D23" s="26"/>
      <c r="E23" s="26"/>
      <c r="F23" s="26"/>
      <c r="G23" s="26"/>
      <c r="H23" s="26"/>
    </row>
  </sheetData>
  <mergeCells count="2">
    <mergeCell ref="A6:H6"/>
    <mergeCell ref="A23:H23"/>
  </mergeCells>
  <pageMargins left="0.511811024" right="0.511811024" top="0.787401575" bottom="0.787401575" header="0.31496062" footer="0.31496062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PIS - OK</vt:lpstr>
      <vt:lpstr>COFINS - OK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Izaias</dc:creator>
  <cp:lastModifiedBy>CPL</cp:lastModifiedBy>
  <dcterms:created xsi:type="dcterms:W3CDTF">2022-05-09T12:11:00Z</dcterms:created>
  <cp:lastPrinted>2022-05-11T12:44:00Z</cp:lastPrinted>
  <dcterms:modified xsi:type="dcterms:W3CDTF">2024-01-29T14:15:36Z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9D53E73533964931A642841F33F47018_12</vt:lpwstr>
  </property>
  <property fmtid="{D5CDD505-2E9C-101B-9397-08002B2CF9AE}" pid="3" name="KSOProductBuildVer">
    <vt:lpwstr>1046-12.2.0.13431</vt:lpwstr>
  </property>
</Properties>
</file>